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shimizu_smartshoppi\Downloads\"/>
    </mc:Choice>
  </mc:AlternateContent>
  <xr:revisionPtr revIDLastSave="0" documentId="13_ncr:1_{7578D69C-E2F9-459E-B7D2-C66DB18F1963}" xr6:coauthVersionLast="47" xr6:coauthVersionMax="47" xr10:uidLastSave="{00000000-0000-0000-0000-000000000000}"/>
  <bookViews>
    <workbookView xWindow="-110" yWindow="-110" windowWidth="19420" windowHeight="10300" xr2:uid="{1DBC34E2-EDC6-4EE2-BC89-FCBF15315885}"/>
  </bookViews>
  <sheets>
    <sheet name="設定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E48" i="1"/>
  <c r="D46" i="1"/>
  <c r="G42" i="1"/>
  <c r="G41" i="1"/>
  <c r="G40" i="1"/>
  <c r="G39" i="1"/>
  <c r="D36" i="1" s="1"/>
  <c r="E38" i="1"/>
  <c r="G32" i="1"/>
  <c r="G31" i="1"/>
  <c r="D27" i="1" s="1"/>
  <c r="G30" i="1"/>
  <c r="E29" i="1"/>
  <c r="G23" i="1"/>
  <c r="G22" i="1"/>
  <c r="G21" i="1"/>
  <c r="G20" i="1"/>
  <c r="G18" i="1"/>
  <c r="G19" i="1" s="1"/>
  <c r="E17" i="1"/>
  <c r="G11" i="1"/>
  <c r="G10" i="1"/>
  <c r="E9" i="1"/>
  <c r="D7" i="1"/>
  <c r="D15" i="1" l="1"/>
</calcChain>
</file>

<file path=xl/sharedStrings.xml><?xml version="1.0" encoding="utf-8"?>
<sst xmlns="http://schemas.openxmlformats.org/spreadsheetml/2006/main" count="76" uniqueCount="41">
  <si>
    <t>共通</t>
    <phoneticPr fontId="3"/>
  </si>
  <si>
    <r>
      <t>API Key（</t>
    </r>
    <r>
      <rPr>
        <b/>
        <sz val="11"/>
        <color rgb="FFFF0000"/>
        <rFont val="游ゴシック"/>
        <family val="3"/>
        <charset val="128"/>
        <scheme val="minor"/>
      </rPr>
      <t>必須</t>
    </r>
    <r>
      <rPr>
        <b/>
        <sz val="11"/>
        <color theme="1"/>
        <rFont val="游ゴシック"/>
        <family val="3"/>
        <charset val="128"/>
        <scheme val="minor"/>
      </rPr>
      <t>）</t>
    </r>
    <rPh sb="8" eb="10">
      <t>ヒッス</t>
    </rPh>
    <phoneticPr fontId="3"/>
  </si>
  <si>
    <t>取得方法</t>
    <rPh sb="0" eb="2">
      <t>シュトク</t>
    </rPh>
    <rPh sb="2" eb="4">
      <t>ホウホウ</t>
    </rPh>
    <phoneticPr fontId="1"/>
  </si>
  <si>
    <t>在庫一覧取得</t>
    <phoneticPr fontId="3"/>
  </si>
  <si>
    <t>URL部分</t>
    <rPh sb="3" eb="5">
      <t>ブブン</t>
    </rPh>
    <phoneticPr fontId="3"/>
  </si>
  <si>
    <t>HTTP要求ヘッダー/パラメーター</t>
    <rPh sb="4" eb="6">
      <t>ヨウキュウ</t>
    </rPh>
    <phoneticPr fontId="3"/>
  </si>
  <si>
    <t>Content-Type</t>
  </si>
  <si>
    <t>application/json</t>
  </si>
  <si>
    <t>X-Smartmat-Key</t>
  </si>
  <si>
    <t>URL部分用に変換</t>
    <rPh sb="5" eb="6">
      <t>ヨウ</t>
    </rPh>
    <rPh sb="7" eb="9">
      <t>ヘンカン</t>
    </rPh>
    <phoneticPr fontId="3"/>
  </si>
  <si>
    <r>
      <t>取得件数（</t>
    </r>
    <r>
      <rPr>
        <b/>
        <sz val="11"/>
        <color rgb="FFFF0000"/>
        <rFont val="游ゴシック"/>
        <family val="3"/>
        <charset val="128"/>
        <scheme val="minor"/>
      </rPr>
      <t>必須</t>
    </r>
    <r>
      <rPr>
        <b/>
        <sz val="11"/>
        <color theme="1"/>
        <rFont val="游ゴシック"/>
        <family val="3"/>
        <charset val="128"/>
        <scheme val="minor"/>
      </rPr>
      <t>）</t>
    </r>
    <rPh sb="0" eb="2">
      <t>シュトク</t>
    </rPh>
    <rPh sb="2" eb="4">
      <t>ケンスウ</t>
    </rPh>
    <rPh sb="5" eb="7">
      <t>ヒッス</t>
    </rPh>
    <phoneticPr fontId="3"/>
  </si>
  <si>
    <t>在庫数が1000件未満の場合は「1」
それ以上の場合は、1~1000件を表示する時は「1」、1001~2000件は「2」と記載。
※番号は新しく在庫登録した順に表示されます。</t>
    <rPh sb="0" eb="3">
      <t>ザイコスウ</t>
    </rPh>
    <rPh sb="8" eb="9">
      <t>ケン</t>
    </rPh>
    <rPh sb="9" eb="11">
      <t>ミマン</t>
    </rPh>
    <rPh sb="12" eb="14">
      <t>バアイ</t>
    </rPh>
    <rPh sb="21" eb="23">
      <t>イジョウ</t>
    </rPh>
    <rPh sb="24" eb="26">
      <t>バアイ</t>
    </rPh>
    <rPh sb="32" eb="34">
      <t>バアイ</t>
    </rPh>
    <rPh sb="36" eb="38">
      <t>ヒョウジ</t>
    </rPh>
    <rPh sb="40" eb="41">
      <t>トキ</t>
    </rPh>
    <rPh sb="61" eb="63">
      <t>キサイ</t>
    </rPh>
    <rPh sb="66" eb="68">
      <t>バンゴウ</t>
    </rPh>
    <rPh sb="69" eb="70">
      <t>アタラ</t>
    </rPh>
    <rPh sb="72" eb="74">
      <t>ザイコ</t>
    </rPh>
    <rPh sb="74" eb="76">
      <t>トウロク</t>
    </rPh>
    <rPh sb="78" eb="79">
      <t>ジュン</t>
    </rPh>
    <rPh sb="80" eb="82">
      <t>ヒョウジ</t>
    </rPh>
    <phoneticPr fontId="3"/>
  </si>
  <si>
    <t>在庫ID（任意）</t>
    <rPh sb="0" eb="2">
      <t>ザイコ</t>
    </rPh>
    <rPh sb="5" eb="7">
      <t>ニンイ</t>
    </rPh>
    <phoneticPr fontId="3"/>
  </si>
  <si>
    <r>
      <t>取得したい在庫ID（半角数字、</t>
    </r>
    <r>
      <rPr>
        <sz val="11"/>
        <color rgb="FFFF0000"/>
        <rFont val="游ゴシック"/>
        <family val="3"/>
        <charset val="128"/>
        <scheme val="minor"/>
      </rPr>
      <t>1つのみ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シュトク</t>
    </rPh>
    <rPh sb="5" eb="7">
      <t>ザイコ</t>
    </rPh>
    <rPh sb="10" eb="14">
      <t>ハンカクスウジ</t>
    </rPh>
    <phoneticPr fontId="3"/>
  </si>
  <si>
    <t>入出庫履歴一覧取得API</t>
    <rPh sb="0" eb="3">
      <t>ニュウシュッコ</t>
    </rPh>
    <rPh sb="3" eb="5">
      <t>リレキ</t>
    </rPh>
    <rPh sb="5" eb="9">
      <t>イチランシュトク</t>
    </rPh>
    <phoneticPr fontId="3"/>
  </si>
  <si>
    <t>キーワード検索</t>
    <rPh sb="5" eb="7">
      <t>ケンサク</t>
    </rPh>
    <phoneticPr fontId="3"/>
  </si>
  <si>
    <t>カンマ区切り文字列で指定（部分一致で検索）。複数条件の場合はOR検索かAND検索を指定可能</t>
    <rPh sb="18" eb="20">
      <t>ケンサク</t>
    </rPh>
    <rPh sb="22" eb="24">
      <t>フクスウ</t>
    </rPh>
    <rPh sb="24" eb="26">
      <t>ジョウケン</t>
    </rPh>
    <rPh sb="27" eb="29">
      <t>バアイ</t>
    </rPh>
    <rPh sb="32" eb="34">
      <t>ケンサク</t>
    </rPh>
    <rPh sb="38" eb="40">
      <t>ケンサク</t>
    </rPh>
    <rPh sb="41" eb="45">
      <t>シテイカノウ</t>
    </rPh>
    <phoneticPr fontId="3"/>
  </si>
  <si>
    <t>取得対象日時（自、任意）</t>
    <rPh sb="0" eb="2">
      <t>シュトク</t>
    </rPh>
    <rPh sb="2" eb="4">
      <t>タイショウ</t>
    </rPh>
    <rPh sb="4" eb="6">
      <t>ニチジ</t>
    </rPh>
    <rPh sb="7" eb="8">
      <t>ジ</t>
    </rPh>
    <rPh sb="9" eb="11">
      <t>ニンイ</t>
    </rPh>
    <phoneticPr fontId="1"/>
  </si>
  <si>
    <t>取得対象日時（至、任意）</t>
    <rPh sb="0" eb="2">
      <t>シュトク</t>
    </rPh>
    <rPh sb="2" eb="4">
      <t>タイショウ</t>
    </rPh>
    <rPh sb="4" eb="6">
      <t>ニチジ</t>
    </rPh>
    <rPh sb="7" eb="8">
      <t>イタ</t>
    </rPh>
    <phoneticPr fontId="1"/>
  </si>
  <si>
    <t>取得件数</t>
    <rPh sb="0" eb="4">
      <t>シュトクケンスウ</t>
    </rPh>
    <phoneticPr fontId="1"/>
  </si>
  <si>
    <t>検索条件（任意）</t>
    <rPh sb="0" eb="4">
      <t>ケンサクジョウケン</t>
    </rPh>
    <rPh sb="5" eb="7">
      <t>ニンイ</t>
    </rPh>
    <phoneticPr fontId="1"/>
  </si>
  <si>
    <t>AND検索するかOR検索するかを指定。未入力の場合はOR検索となる</t>
    <rPh sb="19" eb="22">
      <t>ミニュウリョク</t>
    </rPh>
    <rPh sb="23" eb="25">
      <t>バアイ</t>
    </rPh>
    <rPh sb="28" eb="30">
      <t>ケンサク</t>
    </rPh>
    <phoneticPr fontId="3"/>
  </si>
  <si>
    <t>取得開始位置（任意）</t>
    <rPh sb="0" eb="6">
      <t>シュトクカイシイチ</t>
    </rPh>
    <rPh sb="7" eb="9">
      <t>ニンイ</t>
    </rPh>
    <phoneticPr fontId="1"/>
  </si>
  <si>
    <t>未入力の場合は0から取得する（0~）</t>
    <phoneticPr fontId="3"/>
  </si>
  <si>
    <t>発注履歴取得</t>
    <phoneticPr fontId="3"/>
  </si>
  <si>
    <t>対象の発注（任意）</t>
    <rPh sb="0" eb="2">
      <t>タイショウ</t>
    </rPh>
    <rPh sb="3" eb="5">
      <t>ハッチュウ</t>
    </rPh>
    <rPh sb="6" eb="8">
      <t>ニンイ</t>
    </rPh>
    <phoneticPr fontId="3"/>
  </si>
  <si>
    <r>
      <t>発注ID（半角数字、</t>
    </r>
    <r>
      <rPr>
        <sz val="11"/>
        <color rgb="FFFF0000"/>
        <rFont val="游ゴシック"/>
        <family val="3"/>
        <charset val="128"/>
        <scheme val="minor"/>
      </rPr>
      <t>1つのみ</t>
    </r>
    <r>
      <rPr>
        <sz val="11"/>
        <color theme="1"/>
        <rFont val="游ゴシック"/>
        <family val="2"/>
        <charset val="128"/>
        <scheme val="minor"/>
      </rPr>
      <t>）</t>
    </r>
    <r>
      <rPr>
        <b/>
        <sz val="11"/>
        <color rgb="FFFF0000"/>
        <rFont val="游ゴシック"/>
        <family val="3"/>
        <charset val="128"/>
        <scheme val="minor"/>
      </rPr>
      <t>本手順では「取得対象日時」との併用不可</t>
    </r>
    <rPh sb="0" eb="2">
      <t>ハッチュウ</t>
    </rPh>
    <rPh sb="5" eb="7">
      <t>ハンカク</t>
    </rPh>
    <rPh sb="7" eb="9">
      <t>スウジ</t>
    </rPh>
    <rPh sb="15" eb="16">
      <t>ホン</t>
    </rPh>
    <rPh sb="16" eb="18">
      <t>テジュン</t>
    </rPh>
    <rPh sb="21" eb="23">
      <t>シュトク</t>
    </rPh>
    <rPh sb="23" eb="25">
      <t>タイショウ</t>
    </rPh>
    <rPh sb="25" eb="27">
      <t>ニチジ</t>
    </rPh>
    <rPh sb="30" eb="32">
      <t>ヘイヨウ</t>
    </rPh>
    <rPh sb="32" eb="34">
      <t>フカ</t>
    </rPh>
    <phoneticPr fontId="1"/>
  </si>
  <si>
    <r>
      <t>YYYYMMDDHHMMSS（14桁の半角数字）</t>
    </r>
    <r>
      <rPr>
        <b/>
        <sz val="11"/>
        <color rgb="FFFF0000"/>
        <rFont val="游ゴシック"/>
        <family val="3"/>
        <charset val="128"/>
        <scheme val="minor"/>
      </rPr>
      <t>本手順では「対象の発注」との併用不可</t>
    </r>
    <rPh sb="17" eb="18">
      <t>ケタ</t>
    </rPh>
    <rPh sb="19" eb="21">
      <t>ハンカク</t>
    </rPh>
    <rPh sb="21" eb="23">
      <t>スウジ</t>
    </rPh>
    <rPh sb="30" eb="32">
      <t>タイショウ</t>
    </rPh>
    <rPh sb="33" eb="35">
      <t>ハッチュウ</t>
    </rPh>
    <phoneticPr fontId="1"/>
  </si>
  <si>
    <t>計測履歴情報一括取得</t>
    <phoneticPr fontId="3"/>
  </si>
  <si>
    <t>Content-Type</t>
    <phoneticPr fontId="3"/>
  </si>
  <si>
    <r>
      <t>デバイスID（</t>
    </r>
    <r>
      <rPr>
        <b/>
        <sz val="11"/>
        <color rgb="FFFF0000"/>
        <rFont val="游ゴシック"/>
        <family val="3"/>
        <charset val="128"/>
        <scheme val="minor"/>
      </rPr>
      <t>必須</t>
    </r>
    <r>
      <rPr>
        <b/>
        <sz val="11"/>
        <color theme="1"/>
        <rFont val="游ゴシック"/>
        <family val="3"/>
        <charset val="128"/>
        <scheme val="minor"/>
      </rPr>
      <t>）</t>
    </r>
    <phoneticPr fontId="3"/>
  </si>
  <si>
    <r>
      <t>スマートマットのシリアル番号（Wから始まる12桁、</t>
    </r>
    <r>
      <rPr>
        <sz val="11"/>
        <color rgb="FFFF0000"/>
        <rFont val="游ゴシック"/>
        <family val="3"/>
        <charset val="128"/>
        <scheme val="minor"/>
      </rPr>
      <t>1つのみ</t>
    </r>
    <r>
      <rPr>
        <sz val="11"/>
        <color theme="1"/>
        <rFont val="游ゴシック"/>
        <family val="2"/>
        <charset val="128"/>
        <scheme val="minor"/>
      </rPr>
      <t>）</t>
    </r>
    <rPh sb="12" eb="14">
      <t>バンゴウ</t>
    </rPh>
    <phoneticPr fontId="3"/>
  </si>
  <si>
    <t>YYYYMMDDHHMMSS（14桁の半角数字）</t>
    <rPh sb="17" eb="18">
      <t>ケタ</t>
    </rPh>
    <rPh sb="19" eb="21">
      <t>ハンカク</t>
    </rPh>
    <rPh sb="21" eb="23">
      <t>スウジ</t>
    </rPh>
    <phoneticPr fontId="1"/>
  </si>
  <si>
    <t>取得対象件数（任意）</t>
    <rPh sb="0" eb="2">
      <t>シュトク</t>
    </rPh>
    <rPh sb="2" eb="4">
      <t>タイショウ</t>
    </rPh>
    <rPh sb="4" eb="6">
      <t>ケンスウ</t>
    </rPh>
    <rPh sb="7" eb="9">
      <t>ニンイ</t>
    </rPh>
    <phoneticPr fontId="1"/>
  </si>
  <si>
    <t>1～1000（半角数字）</t>
    <rPh sb="7" eb="9">
      <t>ハンカク</t>
    </rPh>
    <rPh sb="9" eb="11">
      <t>スウジ</t>
    </rPh>
    <phoneticPr fontId="1"/>
  </si>
  <si>
    <t>在庫情報取得API</t>
    <phoneticPr fontId="3"/>
  </si>
  <si>
    <t>※APIコール数が「1コール/分」制限のため非推奨</t>
    <phoneticPr fontId="3"/>
  </si>
  <si>
    <r>
      <t>デバイスID（</t>
    </r>
    <r>
      <rPr>
        <b/>
        <sz val="11"/>
        <color rgb="FFFF0000"/>
        <rFont val="游ゴシック"/>
        <family val="3"/>
        <charset val="128"/>
        <scheme val="minor"/>
      </rPr>
      <t>必須</t>
    </r>
    <r>
      <rPr>
        <b/>
        <sz val="11"/>
        <color theme="1"/>
        <rFont val="游ゴシック"/>
        <family val="3"/>
        <charset val="128"/>
        <scheme val="minor"/>
      </rPr>
      <t>）</t>
    </r>
    <rPh sb="7" eb="9">
      <t>ヒッス</t>
    </rPh>
    <phoneticPr fontId="3"/>
  </si>
  <si>
    <r>
      <t>【任意】YYYYMMDDHHMMSS（14桁の半角数字）、</t>
    </r>
    <r>
      <rPr>
        <b/>
        <sz val="11"/>
        <color theme="1"/>
        <rFont val="游ゴシック"/>
        <family val="3"/>
        <charset val="128"/>
        <scheme val="minor"/>
      </rPr>
      <t>未入力の場合は至の72時間前の日時</t>
    </r>
    <r>
      <rPr>
        <sz val="11"/>
        <color theme="1"/>
        <rFont val="游ゴシック"/>
        <family val="2"/>
        <charset val="128"/>
        <scheme val="minor"/>
      </rPr>
      <t>となる</t>
    </r>
    <rPh sb="1" eb="3">
      <t>ニンイ</t>
    </rPh>
    <rPh sb="21" eb="22">
      <t>ケタ</t>
    </rPh>
    <rPh sb="23" eb="25">
      <t>ハンカク</t>
    </rPh>
    <rPh sb="25" eb="27">
      <t>スウジ</t>
    </rPh>
    <rPh sb="29" eb="32">
      <t>ミニュウリョク</t>
    </rPh>
    <rPh sb="33" eb="35">
      <t>バアイ</t>
    </rPh>
    <rPh sb="36" eb="37">
      <t>イタル</t>
    </rPh>
    <rPh sb="40" eb="42">
      <t>ジカン</t>
    </rPh>
    <rPh sb="42" eb="43">
      <t>マエ</t>
    </rPh>
    <rPh sb="44" eb="46">
      <t>ニチジ</t>
    </rPh>
    <phoneticPr fontId="1"/>
  </si>
  <si>
    <r>
      <t>【任意】YYYYMMDDHHMMSS（14桁の半角数字）、</t>
    </r>
    <r>
      <rPr>
        <b/>
        <sz val="11"/>
        <color theme="1"/>
        <rFont val="游ゴシック"/>
        <family val="3"/>
        <charset val="128"/>
        <scheme val="minor"/>
      </rPr>
      <t>未入力の場合は現在時刻</t>
    </r>
    <r>
      <rPr>
        <sz val="11"/>
        <color theme="1"/>
        <rFont val="游ゴシック"/>
        <family val="2"/>
        <charset val="128"/>
        <scheme val="minor"/>
      </rPr>
      <t>となる</t>
    </r>
    <rPh sb="21" eb="22">
      <t>ケタ</t>
    </rPh>
    <rPh sb="23" eb="25">
      <t>ハンカク</t>
    </rPh>
    <rPh sb="25" eb="27">
      <t>スウジ</t>
    </rPh>
    <rPh sb="29" eb="32">
      <t>ミニュウリョク</t>
    </rPh>
    <rPh sb="33" eb="35">
      <t>バアイ</t>
    </rPh>
    <rPh sb="36" eb="40">
      <t>ゲンザイジコク</t>
    </rPh>
    <phoneticPr fontId="1"/>
  </si>
  <si>
    <r>
      <t>【任意】</t>
    </r>
    <r>
      <rPr>
        <b/>
        <sz val="11"/>
        <color theme="1"/>
        <rFont val="游ゴシック"/>
        <family val="3"/>
        <charset val="128"/>
        <scheme val="minor"/>
      </rPr>
      <t>未入力の場合は100件取得</t>
    </r>
    <r>
      <rPr>
        <sz val="11"/>
        <color theme="1"/>
        <rFont val="游ゴシック"/>
        <family val="2"/>
        <charset val="128"/>
        <scheme val="minor"/>
      </rPr>
      <t>する</t>
    </r>
    <rPh sb="4" eb="7">
      <t>ミニュウリョク</t>
    </rPh>
    <rPh sb="8" eb="10">
      <t>バアイ</t>
    </rPh>
    <rPh sb="14" eb="15">
      <t>ケン</t>
    </rPh>
    <rPh sb="15" eb="17">
      <t>シュトク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</si>
</sst>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2" borderId="1" xfId="0" applyFill="1" applyBorder="1" applyAlignment="1">
      <alignment vertical="center" wrapText="1"/>
    </xf>
    <xf numFmtId="0" fontId="2" fillId="0" borderId="1" xfId="1" applyFill="1" applyBorder="1">
      <alignment vertical="center"/>
    </xf>
    <xf numFmtId="0" fontId="6" fillId="0" borderId="0" xfId="1" applyFont="1">
      <alignment vertical="center"/>
    </xf>
    <xf numFmtId="0" fontId="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4" fillId="4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49" fontId="0" fillId="2" borderId="1" xfId="0" applyNumberFormat="1" applyFill="1" applyBorder="1">
      <alignment vertical="center"/>
    </xf>
    <xf numFmtId="0" fontId="0" fillId="0" borderId="1" xfId="0" applyBorder="1">
      <alignment vertical="center"/>
    </xf>
    <xf numFmtId="176" fontId="0" fillId="2" borderId="1" xfId="0" applyNumberFormat="1" applyFill="1" applyBorder="1">
      <alignment vertical="center"/>
    </xf>
    <xf numFmtId="0" fontId="5" fillId="0" borderId="0" xfId="0" applyFo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mat.io/hubfs/Document/Smartmat_API_Doc.0.0.5.html" TargetMode="External"/><Relationship Id="rId2" Type="http://schemas.openxmlformats.org/officeDocument/2006/relationships/hyperlink" Target="https://www.smartmat.io/hubfs/Document/Smartmat_API_Doc.0.0.5.html" TargetMode="External"/><Relationship Id="rId1" Type="http://schemas.openxmlformats.org/officeDocument/2006/relationships/hyperlink" Target="https://smartmat.zendesk.com/hc/ja/articles/14492257888153-%E3%82%B9%E3%83%9E%E3%83%BC%E3%83%88%E3%83%9E%E3%83%83%E3%83%88%E3%81%AEAPI%E9%80%A3%E6%90%BA%E3%81%AB%E3%81%A4%E3%81%84%E3%81%A6" TargetMode="External"/><Relationship Id="rId6" Type="http://schemas.openxmlformats.org/officeDocument/2006/relationships/hyperlink" Target="https://www.smartmat.io/hubfs/Document/api/Smartmat_API_Doc.0.0.9.html" TargetMode="External"/><Relationship Id="rId5" Type="http://schemas.openxmlformats.org/officeDocument/2006/relationships/hyperlink" Target="https://www.smartmat.io/hubfs/Document/Smartmat_API_Doc.0.0.5.html" TargetMode="External"/><Relationship Id="rId4" Type="http://schemas.openxmlformats.org/officeDocument/2006/relationships/hyperlink" Target="https://www.smartmat.io/hubfs/Document/Smartmat_API_Doc.0.0.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5170-A8B8-4CC6-8BE1-D3A629827FB7}">
  <dimension ref="B2:G49"/>
  <sheetViews>
    <sheetView tabSelected="1" topLeftCell="D11" workbookViewId="0">
      <selection activeCell="E21" sqref="E21"/>
    </sheetView>
  </sheetViews>
  <sheetFormatPr defaultRowHeight="18" x14ac:dyDescent="0.55000000000000004"/>
  <cols>
    <col min="1" max="1" width="2.83203125" customWidth="1"/>
    <col min="2" max="2" width="5.6640625" customWidth="1"/>
    <col min="3" max="3" width="25.6640625" bestFit="1" customWidth="1"/>
    <col min="4" max="4" width="41.6640625" customWidth="1"/>
    <col min="5" max="5" width="99.33203125" bestFit="1" customWidth="1"/>
    <col min="6" max="6" width="4.08203125" customWidth="1"/>
    <col min="7" max="7" width="26.58203125" bestFit="1" customWidth="1"/>
  </cols>
  <sheetData>
    <row r="2" spans="2:7" x14ac:dyDescent="0.55000000000000004">
      <c r="B2" s="1" t="s">
        <v>0</v>
      </c>
    </row>
    <row r="3" spans="2:7" x14ac:dyDescent="0.55000000000000004">
      <c r="C3" s="2" t="s">
        <v>1</v>
      </c>
      <c r="D3" s="3"/>
      <c r="E3" s="4" t="s">
        <v>2</v>
      </c>
    </row>
    <row r="6" spans="2:7" x14ac:dyDescent="0.55000000000000004">
      <c r="B6" s="5" t="s">
        <v>3</v>
      </c>
    </row>
    <row r="7" spans="2:7" x14ac:dyDescent="0.55000000000000004">
      <c r="C7" s="2" t="s">
        <v>4</v>
      </c>
      <c r="D7" s="19" t="str">
        <f>"https://api.smartmat.io/v1/subscription/search"&amp;G10&amp;G11</f>
        <v>https://api.smartmat.io/v1/subscription/search</v>
      </c>
      <c r="E7" s="19"/>
    </row>
    <row r="8" spans="2:7" x14ac:dyDescent="0.55000000000000004">
      <c r="C8" s="6" t="s">
        <v>5</v>
      </c>
      <c r="D8" s="7" t="s">
        <v>6</v>
      </c>
      <c r="E8" s="7" t="s">
        <v>7</v>
      </c>
    </row>
    <row r="9" spans="2:7" x14ac:dyDescent="0.55000000000000004">
      <c r="C9" s="6" t="s">
        <v>5</v>
      </c>
      <c r="D9" s="7" t="s">
        <v>8</v>
      </c>
      <c r="E9" s="7">
        <f>$D$3</f>
        <v>0</v>
      </c>
      <c r="G9" s="8" t="s">
        <v>9</v>
      </c>
    </row>
    <row r="10" spans="2:7" ht="54" x14ac:dyDescent="0.55000000000000004">
      <c r="C10" s="2" t="s">
        <v>10</v>
      </c>
      <c r="D10" s="9"/>
      <c r="E10" s="10" t="s">
        <v>11</v>
      </c>
      <c r="G10" s="11" t="str">
        <f>IF(D10="","","?pageNumber="&amp;D10)</f>
        <v/>
      </c>
    </row>
    <row r="11" spans="2:7" x14ac:dyDescent="0.55000000000000004">
      <c r="C11" s="2" t="s">
        <v>12</v>
      </c>
      <c r="D11" s="9"/>
      <c r="E11" s="10" t="s">
        <v>13</v>
      </c>
      <c r="G11" s="11" t="str">
        <f>IF(D11="","","&amp;subscriptionID="&amp;D11)</f>
        <v/>
      </c>
    </row>
    <row r="12" spans="2:7" x14ac:dyDescent="0.55000000000000004">
      <c r="C12" s="1"/>
      <c r="D12" s="1"/>
      <c r="E12" s="12"/>
    </row>
    <row r="13" spans="2:7" x14ac:dyDescent="0.55000000000000004">
      <c r="C13" s="1"/>
      <c r="D13" s="1"/>
      <c r="E13" s="12"/>
    </row>
    <row r="14" spans="2:7" x14ac:dyDescent="0.55000000000000004">
      <c r="B14" s="5" t="s">
        <v>14</v>
      </c>
    </row>
    <row r="15" spans="2:7" x14ac:dyDescent="0.55000000000000004">
      <c r="B15" s="13"/>
      <c r="C15" s="2" t="s">
        <v>4</v>
      </c>
      <c r="D15" s="20" t="str">
        <f>"https://api.smartmat.io/v1/inventory/logs"&amp;G18&amp;G19&amp;G20&amp;G21&amp;G22&amp;G23</f>
        <v>https://api.smartmat.io/v1/inventory/logs</v>
      </c>
      <c r="E15" s="21"/>
    </row>
    <row r="16" spans="2:7" x14ac:dyDescent="0.55000000000000004">
      <c r="C16" s="14" t="s">
        <v>5</v>
      </c>
      <c r="D16" s="7" t="s">
        <v>6</v>
      </c>
      <c r="E16" s="7" t="s">
        <v>7</v>
      </c>
    </row>
    <row r="17" spans="2:7" x14ac:dyDescent="0.55000000000000004">
      <c r="C17" s="14" t="s">
        <v>5</v>
      </c>
      <c r="D17" s="7" t="s">
        <v>8</v>
      </c>
      <c r="E17" s="7">
        <f>$D$3</f>
        <v>0</v>
      </c>
      <c r="G17" s="8" t="s">
        <v>9</v>
      </c>
    </row>
    <row r="18" spans="2:7" x14ac:dyDescent="0.55000000000000004">
      <c r="C18" s="14" t="s">
        <v>15</v>
      </c>
      <c r="D18" s="15"/>
      <c r="E18" s="16" t="s">
        <v>16</v>
      </c>
      <c r="G18" s="11" t="str">
        <f>IF(D18="","","?q="&amp;D18)</f>
        <v/>
      </c>
    </row>
    <row r="19" spans="2:7" x14ac:dyDescent="0.55000000000000004">
      <c r="C19" s="14" t="s">
        <v>17</v>
      </c>
      <c r="D19" s="17"/>
      <c r="E19" s="16" t="s">
        <v>38</v>
      </c>
      <c r="G19" s="11" t="str">
        <f>IF(G18="",IF(D19="","","?from="&amp;D19),IF(D19="","","&amp;from="&amp;D19))</f>
        <v/>
      </c>
    </row>
    <row r="20" spans="2:7" x14ac:dyDescent="0.55000000000000004">
      <c r="C20" s="14" t="s">
        <v>18</v>
      </c>
      <c r="D20" s="17"/>
      <c r="E20" s="16" t="s">
        <v>39</v>
      </c>
      <c r="G20" s="11" t="str">
        <f>IF(D20="","","&amp;to="&amp;D20)</f>
        <v/>
      </c>
    </row>
    <row r="21" spans="2:7" x14ac:dyDescent="0.55000000000000004">
      <c r="C21" s="14" t="s">
        <v>19</v>
      </c>
      <c r="D21" s="17"/>
      <c r="E21" s="16" t="s">
        <v>40</v>
      </c>
      <c r="G21" s="11" t="str">
        <f>IF(OR(D18&lt;&gt;"",D19&lt;&gt;""), IF(D21="", "", "&amp;limit=" &amp; D21), IF(D21="", "", "?limit=" &amp; D21))</f>
        <v/>
      </c>
    </row>
    <row r="22" spans="2:7" x14ac:dyDescent="0.55000000000000004">
      <c r="C22" s="14" t="s">
        <v>20</v>
      </c>
      <c r="D22" s="9"/>
      <c r="E22" s="16" t="s">
        <v>21</v>
      </c>
      <c r="G22" s="11" t="str">
        <f>IF(D22="","","&amp;sc="&amp;D22)</f>
        <v/>
      </c>
    </row>
    <row r="23" spans="2:7" x14ac:dyDescent="0.55000000000000004">
      <c r="C23" s="14" t="s">
        <v>22</v>
      </c>
      <c r="D23" s="9"/>
      <c r="E23" s="16" t="s">
        <v>23</v>
      </c>
      <c r="G23" s="11" t="str">
        <f>IF(OR(D18&lt;&gt;"",D19&lt;&gt;"",D21&lt;&gt;""), IF(D23="", "", "&amp;offset=" &amp; D23), IF(D23="", "", "?offset=" &amp; D23))</f>
        <v/>
      </c>
    </row>
    <row r="24" spans="2:7" x14ac:dyDescent="0.55000000000000004">
      <c r="C24" s="1"/>
      <c r="D24" s="12"/>
      <c r="E24" s="12"/>
    </row>
    <row r="26" spans="2:7" x14ac:dyDescent="0.55000000000000004">
      <c r="B26" s="5" t="s">
        <v>24</v>
      </c>
    </row>
    <row r="27" spans="2:7" x14ac:dyDescent="0.55000000000000004">
      <c r="C27" s="2" t="s">
        <v>4</v>
      </c>
      <c r="D27" s="19" t="str">
        <f>"https://api.smartmat.io/v1/order/search"&amp;G30&amp;G31&amp;G32</f>
        <v>https://api.smartmat.io/v1/order/search</v>
      </c>
      <c r="E27" s="19"/>
    </row>
    <row r="28" spans="2:7" x14ac:dyDescent="0.55000000000000004">
      <c r="C28" s="6" t="s">
        <v>5</v>
      </c>
      <c r="D28" s="7" t="s">
        <v>6</v>
      </c>
      <c r="E28" s="7" t="s">
        <v>7</v>
      </c>
    </row>
    <row r="29" spans="2:7" x14ac:dyDescent="0.55000000000000004">
      <c r="C29" s="6" t="s">
        <v>5</v>
      </c>
      <c r="D29" s="7" t="s">
        <v>8</v>
      </c>
      <c r="E29" s="7">
        <f>$D$3</f>
        <v>0</v>
      </c>
      <c r="G29" s="8" t="s">
        <v>9</v>
      </c>
    </row>
    <row r="30" spans="2:7" x14ac:dyDescent="0.55000000000000004">
      <c r="C30" s="2" t="s">
        <v>25</v>
      </c>
      <c r="D30" s="9"/>
      <c r="E30" s="16" t="s">
        <v>26</v>
      </c>
      <c r="G30" s="11" t="str">
        <f>IF(D30="","","?id="&amp;D30)</f>
        <v/>
      </c>
    </row>
    <row r="31" spans="2:7" x14ac:dyDescent="0.55000000000000004">
      <c r="C31" s="2" t="s">
        <v>17</v>
      </c>
      <c r="D31" s="17"/>
      <c r="E31" s="16" t="s">
        <v>27</v>
      </c>
      <c r="G31" s="11" t="str">
        <f>IF(D31="","","?dateFrom="&amp;D31)</f>
        <v/>
      </c>
    </row>
    <row r="32" spans="2:7" x14ac:dyDescent="0.55000000000000004">
      <c r="C32" s="2" t="s">
        <v>18</v>
      </c>
      <c r="D32" s="17"/>
      <c r="E32" s="16" t="s">
        <v>27</v>
      </c>
      <c r="G32" s="11" t="str">
        <f>IF(D32="","","&amp;dateTo="&amp;D32)</f>
        <v/>
      </c>
    </row>
    <row r="35" spans="2:7" x14ac:dyDescent="0.55000000000000004">
      <c r="B35" s="5" t="s">
        <v>28</v>
      </c>
    </row>
    <row r="36" spans="2:7" x14ac:dyDescent="0.55000000000000004">
      <c r="C36" s="2" t="s">
        <v>4</v>
      </c>
      <c r="D36" s="19" t="str">
        <f>"https://api.smartmat.io/v1/device/history?id="&amp;G39&amp;G40&amp;G41&amp;G42</f>
        <v>https://api.smartmat.io/v1/device/history?id=0</v>
      </c>
      <c r="E36" s="19"/>
    </row>
    <row r="37" spans="2:7" x14ac:dyDescent="0.55000000000000004">
      <c r="C37" s="6" t="s">
        <v>5</v>
      </c>
      <c r="D37" s="7" t="s">
        <v>29</v>
      </c>
      <c r="E37" s="7" t="s">
        <v>7</v>
      </c>
    </row>
    <row r="38" spans="2:7" x14ac:dyDescent="0.55000000000000004">
      <c r="C38" s="6" t="s">
        <v>5</v>
      </c>
      <c r="D38" s="7" t="s">
        <v>8</v>
      </c>
      <c r="E38" s="7">
        <f>$D$3</f>
        <v>0</v>
      </c>
      <c r="G38" s="8" t="s">
        <v>9</v>
      </c>
    </row>
    <row r="39" spans="2:7" x14ac:dyDescent="0.55000000000000004">
      <c r="C39" s="2" t="s">
        <v>30</v>
      </c>
      <c r="D39" s="3"/>
      <c r="E39" s="16" t="s">
        <v>31</v>
      </c>
      <c r="G39" s="11">
        <f>D39</f>
        <v>0</v>
      </c>
    </row>
    <row r="40" spans="2:7" x14ac:dyDescent="0.55000000000000004">
      <c r="C40" s="2" t="s">
        <v>17</v>
      </c>
      <c r="D40" s="17"/>
      <c r="E40" s="16" t="s">
        <v>32</v>
      </c>
      <c r="G40" s="11" t="str">
        <f>IF(D40="","","&amp;dateFrom="&amp;D40)</f>
        <v/>
      </c>
    </row>
    <row r="41" spans="2:7" x14ac:dyDescent="0.55000000000000004">
      <c r="C41" s="2" t="s">
        <v>18</v>
      </c>
      <c r="D41" s="17"/>
      <c r="E41" s="16" t="s">
        <v>32</v>
      </c>
      <c r="G41" s="11" t="str">
        <f>IF(D41="","","&amp;dateTo="&amp;D41)</f>
        <v/>
      </c>
    </row>
    <row r="42" spans="2:7" x14ac:dyDescent="0.55000000000000004">
      <c r="C42" s="2" t="s">
        <v>33</v>
      </c>
      <c r="D42" s="9"/>
      <c r="E42" s="16" t="s">
        <v>34</v>
      </c>
      <c r="G42" s="11" t="str">
        <f>IF(D42="","","&amp;limit="&amp;D42)</f>
        <v/>
      </c>
    </row>
    <row r="45" spans="2:7" x14ac:dyDescent="0.55000000000000004">
      <c r="B45" s="5" t="s">
        <v>35</v>
      </c>
      <c r="D45" s="18" t="s">
        <v>36</v>
      </c>
    </row>
    <row r="46" spans="2:7" x14ac:dyDescent="0.55000000000000004">
      <c r="C46" s="2" t="s">
        <v>4</v>
      </c>
      <c r="D46" s="19" t="str">
        <f>"https://api.smartmat.io/v1/device/info?id="&amp;G49</f>
        <v>https://api.smartmat.io/v1/device/info?id=0</v>
      </c>
      <c r="E46" s="19"/>
    </row>
    <row r="47" spans="2:7" x14ac:dyDescent="0.55000000000000004">
      <c r="C47" s="6" t="s">
        <v>5</v>
      </c>
      <c r="D47" s="7" t="s">
        <v>29</v>
      </c>
      <c r="E47" s="7" t="s">
        <v>7</v>
      </c>
    </row>
    <row r="48" spans="2:7" x14ac:dyDescent="0.55000000000000004">
      <c r="C48" s="6" t="s">
        <v>5</v>
      </c>
      <c r="D48" s="7" t="s">
        <v>8</v>
      </c>
      <c r="E48" s="7">
        <f>$D$3</f>
        <v>0</v>
      </c>
      <c r="G48" s="8" t="s">
        <v>9</v>
      </c>
    </row>
    <row r="49" spans="3:7" x14ac:dyDescent="0.55000000000000004">
      <c r="C49" s="2" t="s">
        <v>37</v>
      </c>
      <c r="D49" s="9"/>
      <c r="E49" s="16" t="s">
        <v>31</v>
      </c>
      <c r="G49" s="11">
        <f>D49</f>
        <v>0</v>
      </c>
    </row>
  </sheetData>
  <mergeCells count="5">
    <mergeCell ref="D7:E7"/>
    <mergeCell ref="D15:E15"/>
    <mergeCell ref="D27:E27"/>
    <mergeCell ref="D36:E36"/>
    <mergeCell ref="D46:E46"/>
  </mergeCells>
  <phoneticPr fontId="3"/>
  <dataValidations count="1">
    <dataValidation type="list" allowBlank="1" showInputMessage="1" showErrorMessage="1" sqref="D22" xr:uid="{521157D0-E4A9-47F7-88C2-F2EEB612CA6F}">
      <formula1>"OR,AND"</formula1>
    </dataValidation>
  </dataValidations>
  <hyperlinks>
    <hyperlink ref="E3" r:id="rId1" location="h_01GQM0SPS4AY6ZGRBVQ9M2X1GX" xr:uid="{6DDBC01B-C1E3-4FBA-8B0B-F1350F680404}"/>
    <hyperlink ref="B6" r:id="rId2" location="tag/)/paths/~1v1~1subscription~1search/get" display="在庫一覧取得API" xr:uid="{5043F898-845A-4136-B9C2-8E2C5C147CD7}"/>
    <hyperlink ref="B26" r:id="rId3" location="tag/%E7%99%BA%E6%B3%A8%E5%B1%A5%E6%AD%B4%E4%B8%80%E6%8B%AC%E5%8F%96%E5%BE%97%EF%BC%88%E3%82%AF%E3%82%A8%E3%83%AA%E3%81%A7%E6%9D%A1%E4%BB%B6%E3%82%92%E6%8C%87%E5%AE%9A%EF%BC%89/paths/~1v1~1order~1search/get" display="発注履歴取得API" xr:uid="{FC182A56-4F52-4A38-A484-935874F6DB1A}"/>
    <hyperlink ref="B35" r:id="rId4" location="tag/%E8%A8%88%E6%B8%AC%E5%B1%A5%E6%AD%B4%E6%83%85%E5%A0%B1%E4%B8%80%E6%8B%AC%E5%8F%96%E5%BE%97%EF%BC%88%E3%82%AF%E3%82%A8%E3%83%AA%E3%81%A7%E6%9D%A1%E4%BB%B6%E3%82%92%E6%8C%87%E5%AE%9A%EF%BC%89" xr:uid="{F287CD0E-66F2-47D5-A60A-AE4435EBDD7A}"/>
    <hyperlink ref="B45" r:id="rId5" location="tag/1/paths/~1v1~1device~1info/get" display="在庫情報取得API（APIコール数が「1コール/分」制限のため非推奨）" xr:uid="{02E54EA0-C06A-4199-B83F-4F8D2254D8A9}"/>
    <hyperlink ref="B14" r:id="rId6" location="tag/%E5%85%A5%E5%87%BA%E5%BA%AB%E5%B1%A5%E6%AD%B4/paths/~1v1~1inventory~1logs/get" xr:uid="{28047ACD-B397-4FB2-8FBA-57E103CABC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設定シート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Murata Kazuki</dc:creator>
  <cp:lastModifiedBy>Shimizu Yumi</cp:lastModifiedBy>
  <dcterms:created xsi:type="dcterms:W3CDTF">2026-03-17T08:30:02Z</dcterms:created>
  <dcterms:modified xsi:type="dcterms:W3CDTF">2026-03-19T04:09:40Z</dcterms:modified>
</cp:coreProperties>
</file>